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Carolyn\Documents\Yosemite Stanislaus Solutions\Meetings\Meetings 2021\General Membership Meeting 21-9-17\"/>
    </mc:Choice>
  </mc:AlternateContent>
  <xr:revisionPtr revIDLastSave="0" documentId="8_{294C493B-62D0-4AF6-96DA-7B9C5A62D42B}"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4" i="1" l="1"/>
  <c r="C53" i="1"/>
  <c r="C55" i="1"/>
  <c r="B45" i="1" l="1"/>
  <c r="F46" i="1" l="1"/>
</calcChain>
</file>

<file path=xl/sharedStrings.xml><?xml version="1.0" encoding="utf-8"?>
<sst xmlns="http://schemas.openxmlformats.org/spreadsheetml/2006/main" count="143" uniqueCount="113">
  <si>
    <t>Project Name</t>
  </si>
  <si>
    <t>Acres</t>
  </si>
  <si>
    <t>Treatment Type</t>
  </si>
  <si>
    <t>Total Cost</t>
  </si>
  <si>
    <t>Status</t>
  </si>
  <si>
    <t>Agreement Type</t>
  </si>
  <si>
    <t>Twomile</t>
  </si>
  <si>
    <t>Shred/Masticate</t>
  </si>
  <si>
    <t>STF</t>
  </si>
  <si>
    <t>MSA</t>
  </si>
  <si>
    <t>South 108</t>
  </si>
  <si>
    <t>Mastication</t>
  </si>
  <si>
    <t>Granite Reforestation</t>
  </si>
  <si>
    <t>Looney Stewardship Phase 1 (Layout and Cruise)</t>
  </si>
  <si>
    <t>Project Layout, Cruise, Roads Package</t>
  </si>
  <si>
    <t>Site Prep, Planting, Herbicide Spraying</t>
  </si>
  <si>
    <t>CalFire</t>
  </si>
  <si>
    <t>Granite Thin Phase 1 (Layout &amp; Cruise)</t>
  </si>
  <si>
    <t>Project Layout, Cruise, Roads, Package</t>
  </si>
  <si>
    <t>Strawberry/Phase 2 Rx Fire Prep</t>
  </si>
  <si>
    <t xml:space="preserve">Strawberry/Phase 2 Rx Fire  </t>
  </si>
  <si>
    <t>Looney Stewardship Implementation</t>
  </si>
  <si>
    <t>Commercial Sale</t>
  </si>
  <si>
    <t>N/A - STF Administered</t>
  </si>
  <si>
    <t>Contract Awarded 8/25/18. Work Began 9/10/18. Work Completed 5/17/19.</t>
  </si>
  <si>
    <t>Line Construction, Fuel Reduction, Machine &amp; Hand Thinning, Machine Piling.</t>
  </si>
  <si>
    <t>Broadcast Burning.</t>
  </si>
  <si>
    <t>Granite Thin Phase 2 (Implementation)</t>
  </si>
  <si>
    <t>Commercial &amp; Non-Commercial Mechanical Thinning</t>
  </si>
  <si>
    <t>Reforestation (ICO, 7'x14', &amp; Founder's Stand Approach)</t>
  </si>
  <si>
    <t>WCB</t>
  </si>
  <si>
    <t>FUNDED FOREST HEALTH PROJECTS</t>
  </si>
  <si>
    <t>PENDING FOREST HEALTH PROPOSALS/PROJECTS</t>
  </si>
  <si>
    <t>SNC</t>
  </si>
  <si>
    <t>SNC Rim Restoration</t>
  </si>
  <si>
    <t>FUNDED WILDLIFE HABITAT &amp; WATERSHED RESTORATION PROJECTS</t>
  </si>
  <si>
    <t>Projects Complete.</t>
  </si>
  <si>
    <t>STF-TRT Collection Agreement</t>
  </si>
  <si>
    <t>WCB Rim Restoration</t>
  </si>
  <si>
    <t>FUNDED CAPACITY GRANTS</t>
  </si>
  <si>
    <t>DOC Watershed Coordinator Forest Health Grant</t>
  </si>
  <si>
    <t>Grant Began 08/01/2019. Grant Ends 07/31/2021.</t>
  </si>
  <si>
    <t>N/A</t>
  </si>
  <si>
    <t>Dept of Conservation</t>
  </si>
  <si>
    <t xml:space="preserve">N/A  </t>
  </si>
  <si>
    <t>DFW Rim Fire Watershed Health Improvement Project</t>
  </si>
  <si>
    <t>DFW</t>
  </si>
  <si>
    <t>Reforestation 600 ac, Rx Fire 2,000 ac (400 ac Mastication site prep), Plantation Thinning 1,100 ac</t>
  </si>
  <si>
    <t>Develop a plan and/or priorities for restoration treatments in the watershed. Secure Funding. Implement Projects.</t>
  </si>
  <si>
    <t>1,000-3,788</t>
  </si>
  <si>
    <t>Deer Habitat (Forest Thinning) 205 ac, 4 Meadows Restored (20.16 ac), 10 Springs Restored (0.05 ac), 2 Culverts Replaced (0.25 ac)</t>
  </si>
  <si>
    <t>24 Meadows Restored (56 acres), Aspen Stand Restoration (33 acres), Deer Habitat Restoration (900 acres), Guzzler &amp; Trough Installation (11), 18 GGO Nest Structures Installed, 2 Culverts Replaced</t>
  </si>
  <si>
    <t>Thinning Completed 9/27/19.</t>
  </si>
  <si>
    <t>Rim Fire Reforestation Phase 3</t>
  </si>
  <si>
    <t>NFF</t>
  </si>
  <si>
    <t>2013-14</t>
  </si>
  <si>
    <t>2014-15</t>
  </si>
  <si>
    <t>2015-16</t>
  </si>
  <si>
    <t>2016-17</t>
  </si>
  <si>
    <t>2017-18</t>
  </si>
  <si>
    <t>2018-19</t>
  </si>
  <si>
    <t>2019-20</t>
  </si>
  <si>
    <t>Total</t>
  </si>
  <si>
    <t>Secured</t>
  </si>
  <si>
    <t xml:space="preserve">Pending  </t>
  </si>
  <si>
    <t>SNC Capacity</t>
  </si>
  <si>
    <t>NFF Grants</t>
  </si>
  <si>
    <t>Thinning Completed 9/13/2019. Minor arch site mitigation completed by USFS personnel.</t>
  </si>
  <si>
    <t>SNC Capacity Grant</t>
  </si>
  <si>
    <t>Grant Began 1/6/2020. Grant Ends March 30, 2022.</t>
  </si>
  <si>
    <t>Pilot Project using drone technology for assessment and planning.</t>
  </si>
  <si>
    <t>Mt. Lewis Plantation Thinning</t>
  </si>
  <si>
    <t>Funding Source</t>
  </si>
  <si>
    <t>Total Acres (Completed or Planned with Funding Secured)</t>
  </si>
  <si>
    <t>FUNDING SUMMARY</t>
  </si>
  <si>
    <t>OUTCOMES SUMMARY</t>
  </si>
  <si>
    <t>Acres Treated Under the MSA (Completed or Planned with Funding Secured)</t>
  </si>
  <si>
    <t>Acres Treated Under other Agreements (Completed or Planned with Funding Secured)</t>
  </si>
  <si>
    <t>SNC (2016)</t>
  </si>
  <si>
    <t>CalFire (2018)</t>
  </si>
  <si>
    <t>WCB Rim Habitat Restoration (2015)</t>
  </si>
  <si>
    <t>WCB Rim Reforestation (2020)</t>
  </si>
  <si>
    <t>DFW Habitat (2019)</t>
  </si>
  <si>
    <t>DOC Watershed Coordinator (2019)</t>
  </si>
  <si>
    <t xml:space="preserve">Estimated Advertisement Date early Oct 19. Estimated Begin Date TBD. Contract was awarded late fall/early winter - a 3 yr contract. </t>
  </si>
  <si>
    <t>WCB Meadows Planning</t>
  </si>
  <si>
    <t>Fall 2021 burn slated, so as to minimize smoke impacts to communities.</t>
  </si>
  <si>
    <t>Projects closing out, one trough still needing to be installed. Final report due by 3/31/2021</t>
  </si>
  <si>
    <t>Timber Stand Inventory completed, with Mastication RFP to be issued soon. Reforestation and burning tasks are on target. American Forests and the National Forest Foundation will provide complementary funding to purchase seedlings.</t>
  </si>
  <si>
    <t>Complete</t>
  </si>
  <si>
    <t>Contract awarded on 5/20; work to begin ASAP.</t>
  </si>
  <si>
    <t>~100/123 acres completed.</t>
  </si>
  <si>
    <t>CCI Direct Funding</t>
  </si>
  <si>
    <t>Direct Funding was sought for the SERAL PODS 1-5 and for Murphy Ranch</t>
  </si>
  <si>
    <t>~4900</t>
  </si>
  <si>
    <t>CCI Competitive Funding</t>
  </si>
  <si>
    <t>Competitive Funding was sought for ~2000 acres of Complex Thin and 600 acres of Reforestation</t>
  </si>
  <si>
    <t>~2600</t>
  </si>
  <si>
    <t>Fuel Management Features; prescirbed burning; reforestation</t>
  </si>
  <si>
    <t>Thinning; Reforestation</t>
  </si>
  <si>
    <t>CalFire; STF</t>
  </si>
  <si>
    <t>Cold Springs</t>
  </si>
  <si>
    <t>~3,000</t>
  </si>
  <si>
    <t>Fuels Reduction Work</t>
  </si>
  <si>
    <t>Survival exams will by 9/30/2021</t>
  </si>
  <si>
    <t>Work in place to continue Summit Reforestation's work on hand line installation.</t>
  </si>
  <si>
    <t>Mastication in progress-- contractors on fires right now, but currently work is on/ahead of schedule.</t>
  </si>
  <si>
    <t>Field work completed-- planning and design work in progress by Plumas Corps</t>
  </si>
  <si>
    <t>Survey and layout to begin in coming months</t>
  </si>
  <si>
    <t>CalFire (2021)</t>
  </si>
  <si>
    <t>SNC EA Funding</t>
  </si>
  <si>
    <t>Due on 9/20/2021, and will fund capacity and grant writing activities</t>
  </si>
  <si>
    <t>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</si>
</sst>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_(* #,##0_);_(* \(#,##0\);_(* &quot;-&quot;??_);_(@_)"/>
    <numFmt numFmtId="166" formatCode="_(&quot;$&quot;* #,##0_);_(&quot;$&quot;* \(#,##0\);_(&quot;$&quot;* &quot;-&quot;??_);_(@_)"/>
  </numFmts>
  <fonts count="10"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0"/>
      <color theme="1"/>
      <name val="Calibri"/>
      <family val="2"/>
      <scheme val="minor"/>
    </font>
    <font>
      <b/>
      <i/>
      <sz val="10"/>
      <color theme="1"/>
      <name val="Calibri"/>
      <family val="2"/>
      <scheme val="minor"/>
    </font>
    <font>
      <i/>
      <sz val="10"/>
      <color theme="1"/>
      <name val="Calibri"/>
      <family val="2"/>
      <scheme val="minor"/>
    </font>
    <font>
      <sz val="11"/>
      <color rgb="FF006100"/>
      <name val="Calibri"/>
      <family val="2"/>
      <scheme val="minor"/>
    </font>
    <font>
      <sz val="11"/>
      <color rgb="FF9C0006"/>
      <name val="Calibri"/>
      <family val="2"/>
      <scheme val="minor"/>
    </font>
    <font>
      <sz val="10"/>
      <color theme="1"/>
      <name val="Calibri"/>
      <scheme val="minor"/>
    </font>
  </fonts>
  <fills count="6">
    <fill>
      <patternFill patternType="none"/>
    </fill>
    <fill>
      <patternFill patternType="gray125"/>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theme="6" tint="0.79998168889431442"/>
        <bgColor indexed="65"/>
      </patternFill>
    </fill>
  </fills>
  <borders count="2">
    <border>
      <left/>
      <right/>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1" fillId="5" borderId="0" applyNumberFormat="0" applyBorder="0" applyAlignment="0" applyProtection="0"/>
  </cellStyleXfs>
  <cellXfs count="37">
    <xf numFmtId="0" fontId="0" fillId="0" borderId="0" xfId="0"/>
    <xf numFmtId="0" fontId="3" fillId="0" borderId="0" xfId="0" applyFont="1" applyAlignment="1">
      <alignment wrapText="1"/>
    </xf>
    <xf numFmtId="0" fontId="2" fillId="0" borderId="0" xfId="0" applyFont="1" applyAlignment="1">
      <alignment wrapText="1"/>
    </xf>
    <xf numFmtId="164" fontId="2" fillId="0" borderId="0" xfId="0" applyNumberFormat="1" applyFont="1" applyAlignment="1">
      <alignment wrapText="1"/>
    </xf>
    <xf numFmtId="164" fontId="3" fillId="0" borderId="0" xfId="0" applyNumberFormat="1" applyFont="1" applyAlignment="1">
      <alignment wrapText="1"/>
    </xf>
    <xf numFmtId="165" fontId="2" fillId="0" borderId="0" xfId="1" applyNumberFormat="1" applyFont="1" applyAlignment="1">
      <alignment wrapText="1"/>
    </xf>
    <xf numFmtId="165" fontId="3" fillId="0" borderId="0" xfId="1" applyNumberFormat="1" applyFont="1" applyAlignment="1">
      <alignment wrapText="1"/>
    </xf>
    <xf numFmtId="0" fontId="5" fillId="2" borderId="0" xfId="0" applyFont="1" applyFill="1" applyAlignment="1">
      <alignment wrapText="1"/>
    </xf>
    <xf numFmtId="0" fontId="3" fillId="2" borderId="0" xfId="0" applyFont="1" applyFill="1" applyAlignment="1">
      <alignment wrapText="1"/>
    </xf>
    <xf numFmtId="165" fontId="3" fillId="2" borderId="0" xfId="1" applyNumberFormat="1" applyFont="1" applyFill="1" applyAlignment="1">
      <alignment wrapText="1"/>
    </xf>
    <xf numFmtId="164" fontId="3" fillId="2" borderId="0" xfId="0" applyNumberFormat="1" applyFont="1" applyFill="1" applyAlignment="1">
      <alignment wrapText="1"/>
    </xf>
    <xf numFmtId="0" fontId="4" fillId="2" borderId="0" xfId="0" applyFont="1" applyFill="1" applyAlignment="1">
      <alignment wrapText="1"/>
    </xf>
    <xf numFmtId="165" fontId="4" fillId="2" borderId="0" xfId="1" applyNumberFormat="1" applyFont="1" applyFill="1" applyAlignment="1">
      <alignment wrapText="1"/>
    </xf>
    <xf numFmtId="164" fontId="4" fillId="2" borderId="0" xfId="0" applyNumberFormat="1" applyFont="1" applyFill="1" applyAlignment="1">
      <alignment wrapText="1"/>
    </xf>
    <xf numFmtId="0" fontId="4" fillId="0" borderId="0" xfId="0" applyFont="1" applyAlignment="1">
      <alignment wrapText="1"/>
    </xf>
    <xf numFmtId="165" fontId="4" fillId="0" borderId="0" xfId="1" applyNumberFormat="1" applyFont="1" applyAlignment="1">
      <alignment wrapText="1"/>
    </xf>
    <xf numFmtId="164" fontId="4" fillId="0" borderId="0" xfId="0" applyNumberFormat="1" applyFont="1" applyAlignment="1">
      <alignment wrapText="1"/>
    </xf>
    <xf numFmtId="166" fontId="3" fillId="0" borderId="0" xfId="0" applyNumberFormat="1" applyFont="1" applyAlignment="1">
      <alignment wrapText="1"/>
    </xf>
    <xf numFmtId="166" fontId="4" fillId="0" borderId="0" xfId="0" applyNumberFormat="1" applyFont="1" applyAlignment="1">
      <alignment wrapText="1"/>
    </xf>
    <xf numFmtId="166" fontId="2" fillId="0" borderId="0" xfId="0" applyNumberFormat="1" applyFont="1" applyAlignment="1">
      <alignment wrapText="1"/>
    </xf>
    <xf numFmtId="0" fontId="6" fillId="0" borderId="0" xfId="0" applyFont="1" applyAlignment="1">
      <alignment horizontal="left" wrapText="1" indent="1"/>
    </xf>
    <xf numFmtId="0" fontId="2" fillId="0" borderId="0" xfId="0" applyFont="1" applyAlignment="1"/>
    <xf numFmtId="166" fontId="4" fillId="0" borderId="0" xfId="0" applyNumberFormat="1" applyFont="1" applyAlignment="1"/>
    <xf numFmtId="0" fontId="3" fillId="0" borderId="0" xfId="0" applyFont="1" applyAlignment="1"/>
    <xf numFmtId="0" fontId="3" fillId="0" borderId="1" xfId="0" applyFont="1" applyBorder="1" applyAlignment="1"/>
    <xf numFmtId="166" fontId="3" fillId="0" borderId="1" xfId="0" applyNumberFormat="1" applyFont="1" applyBorder="1" applyAlignment="1">
      <alignment wrapText="1"/>
    </xf>
    <xf numFmtId="165" fontId="3" fillId="0" borderId="1" xfId="1" applyNumberFormat="1" applyFont="1" applyBorder="1" applyAlignment="1">
      <alignment wrapText="1"/>
    </xf>
    <xf numFmtId="0" fontId="3" fillId="0" borderId="1" xfId="0" applyFont="1" applyBorder="1" applyAlignment="1">
      <alignment wrapText="1"/>
    </xf>
    <xf numFmtId="164" fontId="3" fillId="0" borderId="1" xfId="0" applyNumberFormat="1" applyFont="1" applyBorder="1" applyAlignment="1">
      <alignment wrapText="1"/>
    </xf>
    <xf numFmtId="0" fontId="7" fillId="3" borderId="0" xfId="2" applyAlignment="1">
      <alignment wrapText="1"/>
    </xf>
    <xf numFmtId="0" fontId="3" fillId="3" borderId="0" xfId="2" applyFont="1" applyAlignment="1">
      <alignment wrapText="1"/>
    </xf>
    <xf numFmtId="0" fontId="1" fillId="5" borderId="0" xfId="4" applyAlignment="1">
      <alignment wrapText="1"/>
    </xf>
    <xf numFmtId="0" fontId="8" fillId="4" borderId="0" xfId="3" applyAlignment="1">
      <alignment wrapText="1"/>
    </xf>
    <xf numFmtId="0" fontId="9" fillId="0" borderId="0" xfId="0" applyFont="1" applyAlignment="1">
      <alignment wrapText="1"/>
    </xf>
    <xf numFmtId="165" fontId="9" fillId="0" borderId="0" xfId="1" applyNumberFormat="1" applyFont="1" applyAlignment="1">
      <alignment wrapText="1"/>
    </xf>
    <xf numFmtId="164" fontId="9" fillId="0" borderId="0" xfId="0" applyNumberFormat="1" applyFont="1" applyAlignment="1">
      <alignment wrapText="1"/>
    </xf>
    <xf numFmtId="3" fontId="9" fillId="0" borderId="0" xfId="0" applyNumberFormat="1" applyFont="1" applyAlignment="1">
      <alignment wrapText="1"/>
    </xf>
  </cellXfs>
  <cellStyles count="5">
    <cellStyle name="20% - Accent3" xfId="4" builtinId="38"/>
    <cellStyle name="Bad" xfId="3" builtinId="27"/>
    <cellStyle name="Comma" xfId="1" builtinId="3"/>
    <cellStyle name="Good" xfId="2" builtinId="26"/>
    <cellStyle name="Normal" xfId="0" builtinId="0"/>
  </cellStyles>
  <dxfs count="9">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numFmt numFmtId="164" formatCode="&quot;$&quot;#,##0"/>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numFmt numFmtId="165" formatCode="_(* #,##0_);_(* \(#,##0\);_(* &quot;-&quot;??_);_(@_)"/>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G56" totalsRowShown="0" headerRowDxfId="8" dataDxfId="7">
  <autoFilter ref="A1:G56" xr:uid="{00000000-0009-0000-0100-000002000000}"/>
  <tableColumns count="7">
    <tableColumn id="1" xr3:uid="{00000000-0010-0000-0000-000001000000}" name="Project Name" dataDxfId="6"/>
    <tableColumn id="2" xr3:uid="{00000000-0010-0000-0000-000002000000}" name="Status" dataDxfId="5"/>
    <tableColumn id="3" xr3:uid="{00000000-0010-0000-0000-000003000000}" name="Acres" dataDxfId="4" dataCellStyle="Comma"/>
    <tableColumn id="4" xr3:uid="{00000000-0010-0000-0000-000004000000}" name="Treatment Type" dataDxfId="3"/>
    <tableColumn id="5" xr3:uid="{00000000-0010-0000-0000-000005000000}" name="Funding Source" dataDxfId="2"/>
    <tableColumn id="6" xr3:uid="{00000000-0010-0000-0000-000006000000}" name="Total Cost" dataDxfId="1"/>
    <tableColumn id="7" xr3:uid="{00000000-0010-0000-0000-000007000000}" name="Agreement Type" data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5"/>
  <sheetViews>
    <sheetView tabSelected="1" topLeftCell="A22" zoomScale="85" zoomScaleNormal="85" workbookViewId="0">
      <selection activeCell="K10" sqref="K10"/>
    </sheetView>
  </sheetViews>
  <sheetFormatPr defaultColWidth="9" defaultRowHeight="12.75" outlineLevelRow="1" x14ac:dyDescent="0.2"/>
  <cols>
    <col min="1" max="1" width="30.7109375" style="1" customWidth="1"/>
    <col min="2" max="2" width="39.7109375" style="1" customWidth="1"/>
    <col min="3" max="3" width="9.28515625" style="6" customWidth="1"/>
    <col min="4" max="4" width="22.140625" style="1" customWidth="1"/>
    <col min="5" max="5" width="11.85546875" style="1" customWidth="1"/>
    <col min="6" max="6" width="11" style="4" bestFit="1" customWidth="1"/>
    <col min="7" max="7" width="12.28515625" style="1" customWidth="1"/>
    <col min="8" max="16384" width="9" style="1"/>
  </cols>
  <sheetData>
    <row r="1" spans="1:7" ht="25.5" x14ac:dyDescent="0.2">
      <c r="A1" s="2" t="s">
        <v>0</v>
      </c>
      <c r="B1" s="2" t="s">
        <v>4</v>
      </c>
      <c r="C1" s="5" t="s">
        <v>1</v>
      </c>
      <c r="D1" s="2" t="s">
        <v>2</v>
      </c>
      <c r="E1" s="2" t="s">
        <v>72</v>
      </c>
      <c r="F1" s="3" t="s">
        <v>3</v>
      </c>
      <c r="G1" s="2" t="s">
        <v>5</v>
      </c>
    </row>
    <row r="3" spans="1:7" x14ac:dyDescent="0.2">
      <c r="A3" s="7" t="s">
        <v>31</v>
      </c>
      <c r="B3" s="8"/>
      <c r="C3" s="9"/>
      <c r="D3" s="8"/>
      <c r="E3" s="8"/>
      <c r="F3" s="10"/>
      <c r="G3" s="8"/>
    </row>
    <row r="4" spans="1:7" ht="25.5" outlineLevel="1" x14ac:dyDescent="0.2">
      <c r="A4" s="1" t="s">
        <v>13</v>
      </c>
      <c r="B4" s="1" t="s">
        <v>24</v>
      </c>
      <c r="C4" s="6">
        <v>893</v>
      </c>
      <c r="D4" s="1" t="s">
        <v>14</v>
      </c>
      <c r="E4" s="1" t="s">
        <v>8</v>
      </c>
      <c r="F4" s="4">
        <v>125000</v>
      </c>
      <c r="G4" s="1" t="s">
        <v>9</v>
      </c>
    </row>
    <row r="5" spans="1:7" ht="38.25" outlineLevel="1" x14ac:dyDescent="0.2">
      <c r="A5" s="1" t="s">
        <v>21</v>
      </c>
      <c r="B5" s="1" t="s">
        <v>84</v>
      </c>
      <c r="C5" s="6">
        <v>893</v>
      </c>
      <c r="D5" s="1" t="s">
        <v>22</v>
      </c>
      <c r="E5" s="1" t="s">
        <v>8</v>
      </c>
      <c r="G5" s="1" t="s">
        <v>23</v>
      </c>
    </row>
    <row r="6" spans="1:7" ht="25.5" outlineLevel="1" x14ac:dyDescent="0.2">
      <c r="A6" s="1" t="s">
        <v>6</v>
      </c>
      <c r="B6" s="1" t="s">
        <v>67</v>
      </c>
      <c r="C6" s="6">
        <v>318</v>
      </c>
      <c r="D6" s="1" t="s">
        <v>7</v>
      </c>
      <c r="E6" s="1" t="s">
        <v>8</v>
      </c>
      <c r="F6" s="4">
        <v>168514</v>
      </c>
      <c r="G6" s="1" t="s">
        <v>9</v>
      </c>
    </row>
    <row r="7" spans="1:7" outlineLevel="1" collapsed="1" x14ac:dyDescent="0.2">
      <c r="A7" s="1" t="s">
        <v>10</v>
      </c>
      <c r="B7" s="1" t="s">
        <v>52</v>
      </c>
      <c r="C7" s="6">
        <v>83</v>
      </c>
      <c r="D7" s="1" t="s">
        <v>11</v>
      </c>
      <c r="E7" s="1" t="s">
        <v>8</v>
      </c>
      <c r="F7" s="4">
        <v>56517</v>
      </c>
      <c r="G7" s="1" t="s">
        <v>9</v>
      </c>
    </row>
    <row r="8" spans="1:7" ht="26.25" x14ac:dyDescent="0.25">
      <c r="A8" s="29" t="s">
        <v>12</v>
      </c>
      <c r="B8" s="1" t="s">
        <v>104</v>
      </c>
      <c r="C8" s="6">
        <v>402</v>
      </c>
      <c r="D8" s="1" t="s">
        <v>15</v>
      </c>
      <c r="E8" s="1" t="s">
        <v>16</v>
      </c>
      <c r="F8" s="4">
        <v>1132905</v>
      </c>
      <c r="G8" s="1" t="s">
        <v>9</v>
      </c>
    </row>
    <row r="9" spans="1:7" ht="30" x14ac:dyDescent="0.25">
      <c r="A9" s="29" t="s">
        <v>17</v>
      </c>
      <c r="B9" s="1" t="s">
        <v>89</v>
      </c>
      <c r="C9" s="6">
        <v>2284</v>
      </c>
      <c r="D9" s="1" t="s">
        <v>18</v>
      </c>
      <c r="E9" s="1" t="s">
        <v>16</v>
      </c>
      <c r="F9" s="4">
        <v>119074</v>
      </c>
      <c r="G9" s="1" t="s">
        <v>9</v>
      </c>
    </row>
    <row r="10" spans="1:7" ht="39" x14ac:dyDescent="0.25">
      <c r="A10" s="29" t="s">
        <v>27</v>
      </c>
      <c r="B10" s="1" t="s">
        <v>90</v>
      </c>
      <c r="C10" s="6">
        <v>1556</v>
      </c>
      <c r="D10" s="1" t="s">
        <v>28</v>
      </c>
      <c r="E10" s="1" t="s">
        <v>16</v>
      </c>
      <c r="F10" s="4">
        <v>2046478</v>
      </c>
      <c r="G10" s="1" t="s">
        <v>9</v>
      </c>
    </row>
    <row r="11" spans="1:7" ht="51.75" x14ac:dyDescent="0.25">
      <c r="A11" s="29" t="s">
        <v>19</v>
      </c>
      <c r="B11" s="1" t="s">
        <v>105</v>
      </c>
      <c r="C11" s="6">
        <v>1000</v>
      </c>
      <c r="D11" s="1" t="s">
        <v>25</v>
      </c>
      <c r="E11" s="1" t="s">
        <v>16</v>
      </c>
      <c r="F11" s="4">
        <v>500000</v>
      </c>
      <c r="G11" s="1" t="s">
        <v>9</v>
      </c>
    </row>
    <row r="12" spans="1:7" ht="25.5" x14ac:dyDescent="0.2">
      <c r="A12" s="1" t="s">
        <v>20</v>
      </c>
      <c r="B12" s="1" t="s">
        <v>86</v>
      </c>
      <c r="C12" s="6" t="s">
        <v>49</v>
      </c>
      <c r="D12" s="1" t="s">
        <v>26</v>
      </c>
      <c r="E12" s="1" t="s">
        <v>8</v>
      </c>
      <c r="G12" s="1" t="s">
        <v>23</v>
      </c>
    </row>
    <row r="13" spans="1:7" ht="39" x14ac:dyDescent="0.25">
      <c r="A13" s="29" t="s">
        <v>53</v>
      </c>
      <c r="B13" s="1" t="s">
        <v>106</v>
      </c>
      <c r="C13" s="6">
        <v>2000</v>
      </c>
      <c r="D13" s="1" t="s">
        <v>29</v>
      </c>
      <c r="E13" s="1" t="s">
        <v>30</v>
      </c>
      <c r="F13" s="4">
        <v>4700000</v>
      </c>
      <c r="G13" s="1" t="s">
        <v>9</v>
      </c>
    </row>
    <row r="14" spans="1:7" ht="15" x14ac:dyDescent="0.25">
      <c r="A14" s="31" t="s">
        <v>71</v>
      </c>
      <c r="B14" s="1" t="s">
        <v>91</v>
      </c>
      <c r="C14" s="15">
        <v>123</v>
      </c>
      <c r="D14" s="14" t="s">
        <v>11</v>
      </c>
      <c r="E14" s="14" t="s">
        <v>8</v>
      </c>
      <c r="F14" s="16"/>
      <c r="G14" s="14" t="s">
        <v>9</v>
      </c>
    </row>
    <row r="15" spans="1:7" ht="26.25" x14ac:dyDescent="0.25">
      <c r="A15" s="29" t="s">
        <v>85</v>
      </c>
      <c r="B15" s="1" t="s">
        <v>107</v>
      </c>
      <c r="F15" s="4">
        <v>200000</v>
      </c>
    </row>
    <row r="16" spans="1:7" ht="39" x14ac:dyDescent="0.25">
      <c r="A16" s="29" t="s">
        <v>92</v>
      </c>
      <c r="B16" s="1" t="s">
        <v>93</v>
      </c>
      <c r="C16" s="6" t="s">
        <v>94</v>
      </c>
      <c r="D16" s="1" t="s">
        <v>98</v>
      </c>
      <c r="E16" s="1" t="s">
        <v>100</v>
      </c>
      <c r="F16" s="4">
        <v>7800000</v>
      </c>
    </row>
    <row r="17" spans="1:7" x14ac:dyDescent="0.2">
      <c r="A17" s="30" t="s">
        <v>101</v>
      </c>
      <c r="B17" s="1" t="s">
        <v>108</v>
      </c>
      <c r="C17" s="6" t="s">
        <v>102</v>
      </c>
      <c r="D17" s="1" t="s">
        <v>103</v>
      </c>
      <c r="E17" s="1" t="s">
        <v>8</v>
      </c>
      <c r="F17" s="4">
        <v>3400000</v>
      </c>
    </row>
    <row r="19" spans="1:7" ht="25.5" x14ac:dyDescent="0.2">
      <c r="A19" s="7" t="s">
        <v>32</v>
      </c>
      <c r="B19" s="11"/>
      <c r="C19" s="12"/>
      <c r="D19" s="11"/>
      <c r="E19" s="11"/>
      <c r="F19" s="13"/>
      <c r="G19" s="11"/>
    </row>
    <row r="20" spans="1:7" ht="39" x14ac:dyDescent="0.25">
      <c r="A20" s="32" t="s">
        <v>95</v>
      </c>
      <c r="B20" s="1" t="s">
        <v>96</v>
      </c>
      <c r="C20" s="6" t="s">
        <v>97</v>
      </c>
      <c r="D20" s="1" t="s">
        <v>99</v>
      </c>
      <c r="E20" s="1" t="s">
        <v>16</v>
      </c>
      <c r="F20" s="4">
        <v>5000000</v>
      </c>
    </row>
    <row r="21" spans="1:7" ht="26.25" x14ac:dyDescent="0.25">
      <c r="A21" s="29" t="s">
        <v>110</v>
      </c>
      <c r="B21" s="33" t="s">
        <v>111</v>
      </c>
      <c r="C21" s="34" t="s">
        <v>42</v>
      </c>
      <c r="D21" s="33" t="s">
        <v>112</v>
      </c>
      <c r="E21" s="33" t="s">
        <v>33</v>
      </c>
      <c r="F21" s="35">
        <v>300000</v>
      </c>
      <c r="G21" s="33"/>
    </row>
    <row r="22" spans="1:7" x14ac:dyDescent="0.2">
      <c r="A22" s="14"/>
      <c r="B22" s="14"/>
      <c r="C22" s="15"/>
      <c r="D22" s="14"/>
      <c r="E22" s="14"/>
      <c r="F22" s="16"/>
      <c r="G22" s="14"/>
    </row>
    <row r="23" spans="1:7" ht="25.5" x14ac:dyDescent="0.2">
      <c r="A23" s="7" t="s">
        <v>35</v>
      </c>
      <c r="B23" s="8"/>
      <c r="C23" s="9"/>
      <c r="D23" s="8"/>
      <c r="E23" s="8"/>
      <c r="F23" s="10"/>
      <c r="G23" s="8"/>
    </row>
    <row r="24" spans="1:7" ht="67.349999999999994" hidden="1" customHeight="1" outlineLevel="1" x14ac:dyDescent="0.2">
      <c r="A24" s="1" t="s">
        <v>34</v>
      </c>
      <c r="B24" s="1" t="s">
        <v>36</v>
      </c>
      <c r="C24" s="6">
        <v>225.5</v>
      </c>
      <c r="D24" s="1" t="s">
        <v>50</v>
      </c>
      <c r="E24" s="1" t="s">
        <v>33</v>
      </c>
      <c r="F24" s="4">
        <v>817856</v>
      </c>
      <c r="G24" s="1" t="s">
        <v>37</v>
      </c>
    </row>
    <row r="25" spans="1:7" ht="105.75" hidden="1" customHeight="1" outlineLevel="1" x14ac:dyDescent="0.25">
      <c r="A25" s="29" t="s">
        <v>38</v>
      </c>
      <c r="B25" s="1" t="s">
        <v>87</v>
      </c>
      <c r="C25" s="6">
        <v>208</v>
      </c>
      <c r="D25" s="1" t="s">
        <v>51</v>
      </c>
      <c r="E25" s="1" t="s">
        <v>30</v>
      </c>
      <c r="F25" s="4">
        <v>3510000</v>
      </c>
      <c r="G25" s="1" t="s">
        <v>37</v>
      </c>
    </row>
    <row r="26" spans="1:7" ht="77.25" collapsed="1" x14ac:dyDescent="0.25">
      <c r="A26" s="29" t="s">
        <v>45</v>
      </c>
      <c r="B26" s="1" t="s">
        <v>88</v>
      </c>
      <c r="C26" s="6">
        <v>3700</v>
      </c>
      <c r="D26" s="1" t="s">
        <v>47</v>
      </c>
      <c r="E26" s="1" t="s">
        <v>46</v>
      </c>
      <c r="F26" s="4">
        <v>3419850</v>
      </c>
      <c r="G26" s="1" t="s">
        <v>37</v>
      </c>
    </row>
    <row r="27" spans="1:7" ht="14.1" customHeight="1" x14ac:dyDescent="0.2"/>
    <row r="28" spans="1:7" x14ac:dyDescent="0.2">
      <c r="A28" s="7" t="s">
        <v>39</v>
      </c>
      <c r="B28" s="8"/>
      <c r="C28" s="9"/>
      <c r="D28" s="8"/>
      <c r="E28" s="8"/>
      <c r="F28" s="10"/>
      <c r="G28" s="8"/>
    </row>
    <row r="29" spans="1:7" ht="77.25" x14ac:dyDescent="0.25">
      <c r="A29" s="29" t="s">
        <v>40</v>
      </c>
      <c r="B29" s="1" t="s">
        <v>41</v>
      </c>
      <c r="C29" s="6" t="s">
        <v>42</v>
      </c>
      <c r="D29" s="1" t="s">
        <v>48</v>
      </c>
      <c r="E29" s="1" t="s">
        <v>43</v>
      </c>
      <c r="F29" s="4">
        <v>235000</v>
      </c>
      <c r="G29" s="1" t="s">
        <v>44</v>
      </c>
    </row>
    <row r="30" spans="1:7" ht="39" x14ac:dyDescent="0.25">
      <c r="A30" s="29" t="s">
        <v>68</v>
      </c>
      <c r="B30" s="1" t="s">
        <v>69</v>
      </c>
      <c r="C30" s="6" t="s">
        <v>42</v>
      </c>
      <c r="D30" s="1" t="s">
        <v>70</v>
      </c>
      <c r="E30" s="1" t="s">
        <v>33</v>
      </c>
      <c r="F30" s="4">
        <v>16283</v>
      </c>
      <c r="G30" s="1" t="s">
        <v>42</v>
      </c>
    </row>
    <row r="34" spans="1:7" x14ac:dyDescent="0.2">
      <c r="A34" s="7" t="s">
        <v>74</v>
      </c>
      <c r="B34" s="8"/>
      <c r="C34" s="8"/>
      <c r="D34" s="8"/>
      <c r="E34" s="8"/>
      <c r="F34" s="8"/>
      <c r="G34" s="8"/>
    </row>
    <row r="35" spans="1:7" x14ac:dyDescent="0.2">
      <c r="A35" s="20" t="s">
        <v>63</v>
      </c>
      <c r="B35" s="14"/>
      <c r="C35" s="15"/>
      <c r="D35" s="14"/>
      <c r="E35" s="14"/>
      <c r="F35" s="16"/>
      <c r="G35" s="14"/>
    </row>
    <row r="36" spans="1:7" x14ac:dyDescent="0.2">
      <c r="A36" s="33" t="s">
        <v>109</v>
      </c>
      <c r="B36" s="36">
        <v>5000000</v>
      </c>
      <c r="C36" s="34"/>
      <c r="D36" s="33"/>
      <c r="E36" s="33"/>
      <c r="F36" s="35"/>
      <c r="G36" s="33"/>
    </row>
    <row r="37" spans="1:7" x14ac:dyDescent="0.2">
      <c r="A37" s="1" t="s">
        <v>79</v>
      </c>
      <c r="B37" s="17">
        <v>5000000</v>
      </c>
      <c r="E37" s="2" t="s">
        <v>66</v>
      </c>
      <c r="F37" s="1"/>
    </row>
    <row r="38" spans="1:7" x14ac:dyDescent="0.2">
      <c r="A38" s="1" t="s">
        <v>78</v>
      </c>
      <c r="B38" s="17">
        <v>1000000</v>
      </c>
      <c r="E38" s="1" t="s">
        <v>55</v>
      </c>
      <c r="F38" s="17">
        <v>15888</v>
      </c>
    </row>
    <row r="39" spans="1:7" x14ac:dyDescent="0.2">
      <c r="A39" s="1" t="s">
        <v>80</v>
      </c>
      <c r="B39" s="17">
        <v>3500000</v>
      </c>
      <c r="E39" s="1" t="s">
        <v>56</v>
      </c>
      <c r="F39" s="17">
        <v>28230</v>
      </c>
    </row>
    <row r="40" spans="1:7" x14ac:dyDescent="0.2">
      <c r="A40" s="1" t="s">
        <v>81</v>
      </c>
      <c r="B40" s="17">
        <v>4700000</v>
      </c>
      <c r="E40" s="1" t="s">
        <v>57</v>
      </c>
      <c r="F40" s="17">
        <v>46295</v>
      </c>
    </row>
    <row r="41" spans="1:7" x14ac:dyDescent="0.2">
      <c r="A41" s="1" t="s">
        <v>82</v>
      </c>
      <c r="B41" s="17">
        <v>3500000</v>
      </c>
      <c r="E41" s="1" t="s">
        <v>57</v>
      </c>
      <c r="F41" s="17">
        <v>23500</v>
      </c>
    </row>
    <row r="42" spans="1:7" x14ac:dyDescent="0.2">
      <c r="A42" s="1" t="s">
        <v>54</v>
      </c>
      <c r="B42" s="17">
        <v>223838</v>
      </c>
      <c r="E42" s="1" t="s">
        <v>58</v>
      </c>
      <c r="F42" s="17">
        <v>29925</v>
      </c>
    </row>
    <row r="43" spans="1:7" x14ac:dyDescent="0.2">
      <c r="A43" s="1" t="s">
        <v>83</v>
      </c>
      <c r="B43" s="17">
        <v>235000</v>
      </c>
      <c r="E43" s="1" t="s">
        <v>59</v>
      </c>
      <c r="F43" s="17">
        <v>30000</v>
      </c>
    </row>
    <row r="44" spans="1:7" x14ac:dyDescent="0.2">
      <c r="A44" s="14" t="s">
        <v>65</v>
      </c>
      <c r="B44" s="18">
        <v>16000</v>
      </c>
      <c r="C44" s="15"/>
      <c r="D44" s="14"/>
      <c r="E44" s="1" t="s">
        <v>60</v>
      </c>
      <c r="F44" s="17">
        <v>25000</v>
      </c>
      <c r="G44" s="14"/>
    </row>
    <row r="45" spans="1:7" x14ac:dyDescent="0.2">
      <c r="A45" s="2" t="s">
        <v>62</v>
      </c>
      <c r="B45" s="19">
        <f>SUBTOTAL(109,B2:B44)</f>
        <v>23174838</v>
      </c>
      <c r="E45" s="14" t="s">
        <v>61</v>
      </c>
      <c r="F45" s="16">
        <v>25000</v>
      </c>
    </row>
    <row r="46" spans="1:7" x14ac:dyDescent="0.2">
      <c r="A46" s="14"/>
      <c r="B46" s="18"/>
      <c r="E46" s="14" t="s">
        <v>62</v>
      </c>
      <c r="F46" s="16">
        <f>SUM(F38:F45)</f>
        <v>223838</v>
      </c>
    </row>
    <row r="47" spans="1:7" x14ac:dyDescent="0.2">
      <c r="A47" s="20" t="s">
        <v>64</v>
      </c>
      <c r="B47" s="18"/>
      <c r="C47" s="15"/>
      <c r="D47" s="14"/>
      <c r="E47" s="14"/>
      <c r="F47" s="16"/>
      <c r="G47" s="14"/>
    </row>
    <row r="48" spans="1:7" x14ac:dyDescent="0.2">
      <c r="A48" s="14"/>
      <c r="B48" s="18"/>
      <c r="C48" s="15"/>
      <c r="D48" s="14"/>
      <c r="E48" s="14"/>
      <c r="F48" s="16"/>
      <c r="G48" s="14"/>
    </row>
    <row r="49" spans="1:7" x14ac:dyDescent="0.2">
      <c r="A49" s="14"/>
      <c r="B49" s="18"/>
      <c r="C49" s="15"/>
      <c r="D49" s="14"/>
      <c r="E49" s="14"/>
      <c r="F49" s="16"/>
      <c r="G49" s="14"/>
    </row>
    <row r="50" spans="1:7" x14ac:dyDescent="0.2">
      <c r="A50" s="2"/>
      <c r="B50" s="19"/>
    </row>
    <row r="51" spans="1:7" x14ac:dyDescent="0.2">
      <c r="B51" s="17"/>
    </row>
    <row r="52" spans="1:7" x14ac:dyDescent="0.2">
      <c r="A52" s="7" t="s">
        <v>75</v>
      </c>
      <c r="B52" s="8"/>
      <c r="C52" s="8"/>
      <c r="D52" s="8"/>
      <c r="E52" s="8"/>
      <c r="F52" s="8"/>
      <c r="G52" s="8"/>
    </row>
    <row r="53" spans="1:7" x14ac:dyDescent="0.2">
      <c r="A53" s="23" t="s">
        <v>76</v>
      </c>
      <c r="B53" s="17"/>
      <c r="C53" s="6">
        <f>C5+C6+C7+C8+C10+C13+C14+3788</f>
        <v>9163</v>
      </c>
    </row>
    <row r="54" spans="1:7" x14ac:dyDescent="0.2">
      <c r="A54" s="24" t="s">
        <v>77</v>
      </c>
      <c r="B54" s="25"/>
      <c r="C54" s="26">
        <f>C24+C25+C26</f>
        <v>4133.5</v>
      </c>
      <c r="D54" s="27"/>
      <c r="E54" s="27"/>
      <c r="F54" s="28"/>
      <c r="G54" s="27"/>
    </row>
    <row r="55" spans="1:7" x14ac:dyDescent="0.2">
      <c r="A55" s="21" t="s">
        <v>73</v>
      </c>
      <c r="B55" s="22"/>
      <c r="C55" s="5">
        <f>C4+C6+C7+C8+C10+C13+C14+C24+C25+C26+3788</f>
        <v>13296.5</v>
      </c>
      <c r="D55" s="14"/>
      <c r="E55" s="14"/>
      <c r="F55" s="16"/>
      <c r="G55" s="14"/>
    </row>
  </sheetData>
  <pageMargins left="0.25" right="0.25" top="0.75" bottom="0.54" header="0.3" footer="0.3"/>
  <pageSetup scale="98" fitToHeight="4" orientation="landscape" r:id="rId1"/>
  <headerFooter>
    <oddFooter>&amp;R&amp;P</oddFooter>
  </headerFooter>
  <rowBreaks count="1" manualBreakCount="1">
    <brk id="26" max="16383"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Koepele</dc:creator>
  <cp:lastModifiedBy>Carolyn Lott</cp:lastModifiedBy>
  <cp:lastPrinted>2020-02-27T17:49:23Z</cp:lastPrinted>
  <dcterms:created xsi:type="dcterms:W3CDTF">2019-09-30T19:32:28Z</dcterms:created>
  <dcterms:modified xsi:type="dcterms:W3CDTF">2021-09-22T17:23:43Z</dcterms:modified>
</cp:coreProperties>
</file>